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Pack\Dropbox\Marketing\Online Marketing\working blogposts\68. Sample cost control sheet\"/>
    </mc:Choice>
  </mc:AlternateContent>
  <bookViews>
    <workbookView xWindow="0" yWindow="0" windowWidth="20490" windowHeight="9045"/>
  </bookViews>
  <sheets>
    <sheet name="Budget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K10" i="1"/>
  <c r="L10" i="1" s="1"/>
  <c r="J11" i="1"/>
  <c r="K11" i="1"/>
  <c r="L11" i="1" s="1"/>
  <c r="M11" i="1" s="1"/>
  <c r="J12" i="1"/>
  <c r="L12" i="1" s="1"/>
  <c r="M12" i="1" s="1"/>
  <c r="J13" i="1"/>
  <c r="L13" i="1"/>
  <c r="M13" i="1" s="1"/>
  <c r="J14" i="1"/>
  <c r="L14" i="1"/>
  <c r="M14" i="1"/>
  <c r="J15" i="1"/>
  <c r="L15" i="1" s="1"/>
  <c r="M15" i="1" s="1"/>
  <c r="J16" i="1"/>
  <c r="K16" i="1"/>
  <c r="L16" i="1" s="1"/>
  <c r="M16" i="1" s="1"/>
  <c r="J17" i="1"/>
  <c r="L17" i="1" s="1"/>
  <c r="M17" i="1" s="1"/>
  <c r="J18" i="1"/>
  <c r="L18" i="1"/>
  <c r="M18" i="1" s="1"/>
  <c r="J19" i="1"/>
  <c r="L19" i="1"/>
  <c r="M19" i="1"/>
  <c r="J20" i="1"/>
  <c r="L20" i="1" s="1"/>
  <c r="M20" i="1" s="1"/>
  <c r="J21" i="1"/>
  <c r="L21" i="1" s="1"/>
  <c r="M21" i="1" s="1"/>
  <c r="J22" i="1"/>
  <c r="L22" i="1"/>
  <c r="M22" i="1" s="1"/>
  <c r="J23" i="1"/>
  <c r="L23" i="1"/>
  <c r="M23" i="1"/>
  <c r="J24" i="1"/>
  <c r="L24" i="1" s="1"/>
  <c r="M24" i="1" s="1"/>
  <c r="J25" i="1"/>
  <c r="C4" i="1" s="1"/>
  <c r="K25" i="1"/>
  <c r="C5" i="1" s="1"/>
  <c r="M10" i="1" l="1"/>
  <c r="M25" i="1" s="1"/>
  <c r="C6" i="1" s="1"/>
  <c r="L25" i="1"/>
</calcChain>
</file>

<file path=xl/sharedStrings.xml><?xml version="1.0" encoding="utf-8"?>
<sst xmlns="http://schemas.openxmlformats.org/spreadsheetml/2006/main" count="77" uniqueCount="52">
  <si>
    <t>USD</t>
  </si>
  <si>
    <t>Total</t>
  </si>
  <si>
    <t>Nos</t>
  </si>
  <si>
    <t>Item15</t>
  </si>
  <si>
    <t>Item14</t>
  </si>
  <si>
    <t>Tons</t>
  </si>
  <si>
    <t>Item13</t>
  </si>
  <si>
    <t>Lit</t>
  </si>
  <si>
    <t>Item12</t>
  </si>
  <si>
    <t>Labour Days</t>
  </si>
  <si>
    <t>Item11</t>
  </si>
  <si>
    <t>Item10</t>
  </si>
  <si>
    <t>Item9</t>
  </si>
  <si>
    <t>Kg</t>
  </si>
  <si>
    <t>Item8</t>
  </si>
  <si>
    <t>Item7</t>
  </si>
  <si>
    <t>Item6</t>
  </si>
  <si>
    <t>M</t>
  </si>
  <si>
    <t>Item5</t>
  </si>
  <si>
    <t>Item4</t>
  </si>
  <si>
    <t>Item3</t>
  </si>
  <si>
    <t>Sq Ft</t>
  </si>
  <si>
    <t>Item2</t>
  </si>
  <si>
    <t>Item1</t>
  </si>
  <si>
    <t>Currency</t>
  </si>
  <si>
    <t>Forecast</t>
  </si>
  <si>
    <t>Pending</t>
  </si>
  <si>
    <t>Actual</t>
  </si>
  <si>
    <t>Budgeted Cost</t>
  </si>
  <si>
    <t>Unit</t>
  </si>
  <si>
    <t>Received</t>
  </si>
  <si>
    <t>PO Qty</t>
  </si>
  <si>
    <t>Indent</t>
  </si>
  <si>
    <t>Budget. Qty</t>
  </si>
  <si>
    <t>Remarks</t>
  </si>
  <si>
    <t>Cost Tracking</t>
  </si>
  <si>
    <t>Budgeted Rate</t>
  </si>
  <si>
    <t>Quantity Tracking</t>
  </si>
  <si>
    <t>Item</t>
  </si>
  <si>
    <t>S. No.</t>
  </si>
  <si>
    <t>$</t>
  </si>
  <si>
    <t>Total Forecast Spend</t>
  </si>
  <si>
    <t>Actual Spend</t>
  </si>
  <si>
    <t>Budget</t>
  </si>
  <si>
    <t>Boundary Wall Construction for ACME Chemical Plant</t>
  </si>
  <si>
    <t>Project</t>
  </si>
  <si>
    <t>Summary</t>
  </si>
  <si>
    <t>Note</t>
  </si>
  <si>
    <t>If you are interested in using an automated version of this spreadsheet to automate your budget Vs actual cost control, write to us - support@workpack.in</t>
  </si>
  <si>
    <t>We can arrange for a free consulting session for your project team.</t>
  </si>
  <si>
    <t>Created on WorkPack</t>
  </si>
  <si>
    <t>www.workpack.in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</si>
</sst>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7" fillId="0" borderId="17" applyNumberFormat="0" applyFill="0" applyAlignment="0" applyProtection="0"/>
    <xf numFmtId="0" fontId="4" fillId="11" borderId="0" applyNumberFormat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1" fillId="4" borderId="3" xfId="5" applyBorder="1"/>
    <xf numFmtId="43" fontId="1" fillId="8" borderId="5" xfId="1" applyFill="1" applyBorder="1"/>
    <xf numFmtId="0" fontId="0" fillId="4" borderId="5" xfId="5" applyFont="1" applyBorder="1"/>
    <xf numFmtId="0" fontId="1" fillId="4" borderId="5" xfId="5" applyBorder="1"/>
    <xf numFmtId="0" fontId="0" fillId="6" borderId="6" xfId="7" applyFont="1" applyBorder="1"/>
    <xf numFmtId="0" fontId="1" fillId="6" borderId="7" xfId="7" applyBorder="1" applyAlignment="1">
      <alignment horizontal="center"/>
    </xf>
    <xf numFmtId="0" fontId="1" fillId="4" borderId="8" xfId="5" applyBorder="1"/>
    <xf numFmtId="43" fontId="1" fillId="8" borderId="6" xfId="1" applyFill="1" applyBorder="1"/>
    <xf numFmtId="0" fontId="0" fillId="4" borderId="6" xfId="5" applyFont="1" applyBorder="1"/>
    <xf numFmtId="0" fontId="1" fillId="4" borderId="6" xfId="5" applyBorder="1"/>
    <xf numFmtId="0" fontId="1" fillId="6" borderId="10" xfId="7" applyBorder="1" applyAlignment="1">
      <alignment horizontal="center"/>
    </xf>
    <xf numFmtId="0" fontId="1" fillId="4" borderId="11" xfId="5" applyBorder="1"/>
    <xf numFmtId="43" fontId="1" fillId="8" borderId="9" xfId="1" applyFill="1" applyBorder="1"/>
    <xf numFmtId="0" fontId="0" fillId="4" borderId="9" xfId="5" applyFont="1" applyBorder="1"/>
    <xf numFmtId="0" fontId="1" fillId="4" borderId="9" xfId="5" applyBorder="1"/>
    <xf numFmtId="0" fontId="0" fillId="6" borderId="9" xfId="7" applyFont="1" applyBorder="1"/>
    <xf numFmtId="0" fontId="3" fillId="0" borderId="2" xfId="3"/>
    <xf numFmtId="43" fontId="3" fillId="0" borderId="2" xfId="3" applyNumberFormat="1"/>
    <xf numFmtId="0" fontId="3" fillId="0" borderId="2" xfId="3" applyAlignment="1">
      <alignment horizontal="right" indent="1"/>
    </xf>
    <xf numFmtId="0" fontId="2" fillId="0" borderId="1" xfId="2" applyAlignment="1">
      <alignment horizontal="right" indent="1"/>
    </xf>
    <xf numFmtId="0" fontId="2" fillId="0" borderId="1" xfId="2"/>
    <xf numFmtId="43" fontId="1" fillId="10" borderId="9" xfId="10" applyNumberFormat="1" applyBorder="1"/>
    <xf numFmtId="0" fontId="1" fillId="10" borderId="9" xfId="10" applyBorder="1" applyAlignment="1">
      <alignment horizontal="center"/>
    </xf>
    <xf numFmtId="43" fontId="1" fillId="10" borderId="6" xfId="10" applyNumberFormat="1" applyBorder="1"/>
    <xf numFmtId="43" fontId="1" fillId="10" borderId="4" xfId="10" applyNumberFormat="1" applyBorder="1"/>
    <xf numFmtId="43" fontId="1" fillId="10" borderId="5" xfId="10" applyNumberFormat="1" applyBorder="1"/>
    <xf numFmtId="0" fontId="1" fillId="10" borderId="4" xfId="10" applyBorder="1" applyAlignment="1">
      <alignment horizontal="center"/>
    </xf>
    <xf numFmtId="0" fontId="5" fillId="3" borderId="5" xfId="4" applyFont="1" applyBorder="1" applyAlignment="1">
      <alignment horizontal="left"/>
    </xf>
    <xf numFmtId="0" fontId="5" fillId="9" borderId="5" xfId="9" applyFont="1" applyBorder="1" applyAlignment="1">
      <alignment horizontal="left"/>
    </xf>
    <xf numFmtId="0" fontId="1" fillId="6" borderId="13" xfId="7" applyBorder="1" applyAlignment="1">
      <alignment horizontal="center"/>
    </xf>
    <xf numFmtId="0" fontId="0" fillId="6" borderId="5" xfId="7" applyFont="1" applyBorder="1"/>
    <xf numFmtId="0" fontId="7" fillId="2" borderId="17" xfId="11" applyFill="1"/>
    <xf numFmtId="43" fontId="7" fillId="2" borderId="17" xfId="11" applyNumberFormat="1" applyFill="1"/>
    <xf numFmtId="0" fontId="7" fillId="2" borderId="17" xfId="11" applyFill="1" applyAlignment="1">
      <alignment horizontal="center"/>
    </xf>
    <xf numFmtId="0" fontId="4" fillId="11" borderId="0" xfId="12" applyAlignment="1">
      <alignment horizontal="right"/>
    </xf>
    <xf numFmtId="0" fontId="4" fillId="11" borderId="0" xfId="12"/>
    <xf numFmtId="0" fontId="5" fillId="5" borderId="16" xfId="6" applyFont="1" applyBorder="1" applyAlignment="1">
      <alignment horizontal="left"/>
    </xf>
    <xf numFmtId="0" fontId="5" fillId="5" borderId="13" xfId="6" applyFont="1" applyBorder="1" applyAlignment="1">
      <alignment horizontal="left"/>
    </xf>
    <xf numFmtId="0" fontId="5" fillId="3" borderId="14" xfId="4" applyFont="1" applyBorder="1" applyAlignment="1">
      <alignment horizontal="left"/>
    </xf>
    <xf numFmtId="0" fontId="5" fillId="3" borderId="12" xfId="4" applyFont="1" applyBorder="1" applyAlignment="1">
      <alignment horizontal="left"/>
    </xf>
    <xf numFmtId="0" fontId="6" fillId="3" borderId="15" xfId="4" applyFont="1" applyBorder="1" applyAlignment="1">
      <alignment horizontal="center"/>
    </xf>
    <xf numFmtId="0" fontId="6" fillId="9" borderId="15" xfId="9" applyFont="1" applyBorder="1" applyAlignment="1">
      <alignment horizontal="center"/>
    </xf>
    <xf numFmtId="0" fontId="5" fillId="7" borderId="15" xfId="8" applyFont="1" applyBorder="1" applyAlignment="1">
      <alignment horizontal="left" wrapText="1"/>
    </xf>
    <xf numFmtId="0" fontId="5" fillId="7" borderId="5" xfId="8" applyFont="1" applyBorder="1" applyAlignment="1">
      <alignment horizontal="left" wrapText="1"/>
    </xf>
    <xf numFmtId="0" fontId="5" fillId="5" borderId="15" xfId="6" applyFont="1" applyBorder="1" applyAlignment="1">
      <alignment horizontal="left"/>
    </xf>
    <xf numFmtId="0" fontId="5" fillId="5" borderId="5" xfId="6" applyFont="1" applyBorder="1" applyAlignment="1">
      <alignment horizontal="left"/>
    </xf>
    <xf numFmtId="0" fontId="0" fillId="12" borderId="0" xfId="0" applyFill="1"/>
    <xf numFmtId="0" fontId="2" fillId="12" borderId="1" xfId="2" applyFill="1"/>
    <xf numFmtId="0" fontId="8" fillId="12" borderId="0" xfId="13" applyFill="1"/>
  </cellXfs>
  <cellStyles count="14">
    <cellStyle name="20% - Accent1" xfId="5" builtinId="30"/>
    <cellStyle name="20% - Accent6" xfId="10" builtinId="50"/>
    <cellStyle name="40% - Accent2" xfId="7" builtinId="35"/>
    <cellStyle name="Accent1" xfId="4" builtinId="29"/>
    <cellStyle name="Accent2" xfId="6" builtinId="33"/>
    <cellStyle name="Accent3" xfId="8" builtinId="37"/>
    <cellStyle name="Accent5" xfId="12" builtinId="45"/>
    <cellStyle name="Accent6" xfId="9" builtinId="49"/>
    <cellStyle name="Comma" xfId="1" builtinId="3"/>
    <cellStyle name="Heading 1" xfId="2" builtinId="16"/>
    <cellStyle name="Heading 2" xfId="3" builtinId="17"/>
    <cellStyle name="Hyperlink" xfId="13" builtinId="8"/>
    <cellStyle name="Normal" xfId="0" builtinId="0"/>
    <cellStyle name="Total" xfId="1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www.workpack.i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1</xdr:row>
      <xdr:rowOff>238125</xdr:rowOff>
    </xdr:from>
    <xdr:to>
      <xdr:col>11</xdr:col>
      <xdr:colOff>476250</xdr:colOff>
      <xdr:row>4</xdr:row>
      <xdr:rowOff>101271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428625"/>
          <a:ext cx="2162175" cy="596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ack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M4" sqref="M4"/>
    </sheetView>
  </sheetViews>
  <sheetFormatPr defaultRowHeight="15" x14ac:dyDescent="0.25"/>
  <cols>
    <col min="1" max="1" width="18" customWidth="1"/>
    <col min="2" max="2" width="5.85546875" customWidth="1"/>
    <col min="3" max="3" width="14.42578125" customWidth="1"/>
    <col min="4" max="4" width="12" customWidth="1"/>
    <col min="5" max="5" width="9" customWidth="1"/>
    <col min="6" max="6" width="8.7109375" customWidth="1"/>
    <col min="7" max="7" width="9" customWidth="1"/>
    <col min="8" max="8" width="12.7109375" customWidth="1"/>
    <col min="9" max="9" width="10.5703125" customWidth="1"/>
    <col min="10" max="10" width="14.140625" customWidth="1"/>
    <col min="11" max="11" width="11.28515625" customWidth="1"/>
    <col min="12" max="12" width="13.7109375" customWidth="1"/>
    <col min="13" max="13" width="12.28515625" customWidth="1"/>
    <col min="15" max="15" width="25.85546875" customWidth="1"/>
  </cols>
  <sheetData>
    <row r="1" spans="1:16" x14ac:dyDescent="0.25">
      <c r="J1" s="47"/>
      <c r="K1" s="47"/>
      <c r="L1" s="47"/>
      <c r="M1" s="47"/>
      <c r="N1" s="47"/>
      <c r="O1" s="47"/>
      <c r="P1" s="47"/>
    </row>
    <row r="2" spans="1:16" ht="20.25" thickBot="1" x14ac:dyDescent="0.35">
      <c r="A2" s="21"/>
      <c r="B2" s="20" t="s">
        <v>46</v>
      </c>
      <c r="J2" s="48" t="s">
        <v>50</v>
      </c>
      <c r="K2" s="47"/>
      <c r="L2" s="47"/>
      <c r="M2" s="47"/>
      <c r="N2" s="47"/>
      <c r="O2" s="47"/>
      <c r="P2" s="47"/>
    </row>
    <row r="3" spans="1:16" ht="18.75" thickTop="1" thickBot="1" x14ac:dyDescent="0.35">
      <c r="A3" s="17"/>
      <c r="B3" s="19" t="s">
        <v>45</v>
      </c>
      <c r="C3" s="17" t="s">
        <v>44</v>
      </c>
      <c r="D3" s="17"/>
      <c r="E3" s="17"/>
      <c r="F3" s="17"/>
      <c r="G3" s="17"/>
      <c r="H3" s="17"/>
      <c r="I3" s="17"/>
      <c r="J3" s="47"/>
      <c r="K3" s="47"/>
      <c r="L3" s="47"/>
      <c r="M3" s="47"/>
      <c r="N3" s="47"/>
      <c r="O3" s="47"/>
      <c r="P3" s="47"/>
    </row>
    <row r="4" spans="1:16" ht="18.75" thickTop="1" thickBot="1" x14ac:dyDescent="0.35">
      <c r="A4" s="17"/>
      <c r="B4" s="19" t="s">
        <v>43</v>
      </c>
      <c r="C4" s="18">
        <f>J25</f>
        <v>783004.25</v>
      </c>
      <c r="D4" s="17" t="s">
        <v>40</v>
      </c>
      <c r="E4" s="17"/>
      <c r="F4" s="17"/>
      <c r="G4" s="17"/>
      <c r="H4" s="17"/>
      <c r="I4" s="17"/>
      <c r="J4" s="47"/>
      <c r="K4" s="47"/>
      <c r="L4" s="47"/>
      <c r="M4" s="47"/>
      <c r="N4" s="47"/>
      <c r="O4" s="47"/>
      <c r="P4" s="47"/>
    </row>
    <row r="5" spans="1:16" ht="18.75" thickTop="1" thickBot="1" x14ac:dyDescent="0.35">
      <c r="A5" s="17"/>
      <c r="B5" s="19" t="s">
        <v>42</v>
      </c>
      <c r="C5" s="18">
        <f>K25</f>
        <v>53650</v>
      </c>
      <c r="D5" s="17" t="s">
        <v>40</v>
      </c>
      <c r="E5" s="17"/>
      <c r="F5" s="17"/>
      <c r="G5" s="17"/>
      <c r="H5" s="17"/>
      <c r="I5" s="17"/>
      <c r="J5" s="47"/>
      <c r="K5" s="47"/>
      <c r="L5" s="47"/>
      <c r="M5" s="47"/>
      <c r="N5" s="47"/>
      <c r="O5" s="47"/>
      <c r="P5" s="47"/>
    </row>
    <row r="6" spans="1:16" ht="18.75" thickTop="1" thickBot="1" x14ac:dyDescent="0.35">
      <c r="A6" s="17"/>
      <c r="B6" s="19" t="s">
        <v>41</v>
      </c>
      <c r="C6" s="18">
        <f>M25</f>
        <v>788054.25</v>
      </c>
      <c r="D6" s="17" t="s">
        <v>40</v>
      </c>
      <c r="E6" s="17"/>
      <c r="F6" s="17"/>
      <c r="G6" s="17"/>
      <c r="H6" s="17"/>
      <c r="I6" s="17"/>
      <c r="J6" s="49" t="s">
        <v>51</v>
      </c>
      <c r="K6" s="47"/>
      <c r="L6" s="47"/>
      <c r="M6" s="47"/>
      <c r="N6" s="47"/>
      <c r="O6" s="47"/>
      <c r="P6" s="47"/>
    </row>
    <row r="7" spans="1:16" ht="16.5" thickTop="1" thickBot="1" x14ac:dyDescent="0.3">
      <c r="J7" s="47"/>
      <c r="K7" s="47"/>
      <c r="L7" s="47"/>
      <c r="M7" s="47"/>
      <c r="N7" s="47"/>
      <c r="O7" s="47"/>
      <c r="P7" s="47"/>
    </row>
    <row r="8" spans="1:16" ht="15.75" x14ac:dyDescent="0.25">
      <c r="B8" s="37" t="s">
        <v>39</v>
      </c>
      <c r="C8" s="45" t="s">
        <v>38</v>
      </c>
      <c r="D8" s="41" t="s">
        <v>37</v>
      </c>
      <c r="E8" s="41"/>
      <c r="F8" s="41"/>
      <c r="G8" s="41"/>
      <c r="H8" s="41"/>
      <c r="I8" s="43" t="s">
        <v>36</v>
      </c>
      <c r="J8" s="42" t="s">
        <v>35</v>
      </c>
      <c r="K8" s="42"/>
      <c r="L8" s="42"/>
      <c r="M8" s="42"/>
      <c r="N8" s="42"/>
      <c r="O8" s="39" t="s">
        <v>34</v>
      </c>
    </row>
    <row r="9" spans="1:16" ht="16.5" thickBot="1" x14ac:dyDescent="0.3">
      <c r="B9" s="38"/>
      <c r="C9" s="46"/>
      <c r="D9" s="28" t="s">
        <v>33</v>
      </c>
      <c r="E9" s="28" t="s">
        <v>32</v>
      </c>
      <c r="F9" s="28" t="s">
        <v>31</v>
      </c>
      <c r="G9" s="28" t="s">
        <v>30</v>
      </c>
      <c r="H9" s="28" t="s">
        <v>29</v>
      </c>
      <c r="I9" s="44"/>
      <c r="J9" s="29" t="s">
        <v>28</v>
      </c>
      <c r="K9" s="29" t="s">
        <v>27</v>
      </c>
      <c r="L9" s="29" t="s">
        <v>26</v>
      </c>
      <c r="M9" s="29" t="s">
        <v>25</v>
      </c>
      <c r="N9" s="29" t="s">
        <v>24</v>
      </c>
      <c r="O9" s="40"/>
    </row>
    <row r="10" spans="1:16" x14ac:dyDescent="0.25">
      <c r="B10" s="11">
        <v>1</v>
      </c>
      <c r="C10" s="16" t="s">
        <v>23</v>
      </c>
      <c r="D10" s="15">
        <v>10</v>
      </c>
      <c r="E10" s="15">
        <v>12</v>
      </c>
      <c r="F10" s="15">
        <v>10</v>
      </c>
      <c r="G10" s="15">
        <v>5</v>
      </c>
      <c r="H10" s="14" t="s">
        <v>2</v>
      </c>
      <c r="I10" s="13">
        <v>2000</v>
      </c>
      <c r="J10" s="22">
        <f t="shared" ref="J10:J24" si="0">I10*D10</f>
        <v>20000</v>
      </c>
      <c r="K10" s="22">
        <f>1800*F10</f>
        <v>18000</v>
      </c>
      <c r="L10" s="22">
        <f>(E10-F10)*K10/F10</f>
        <v>3600</v>
      </c>
      <c r="M10" s="22">
        <f t="shared" ref="M10:M24" si="1">L10+K10</f>
        <v>21600</v>
      </c>
      <c r="N10" s="23" t="s">
        <v>0</v>
      </c>
      <c r="O10" s="12"/>
    </row>
    <row r="11" spans="1:16" x14ac:dyDescent="0.25">
      <c r="B11" s="6">
        <v>2</v>
      </c>
      <c r="C11" s="5" t="s">
        <v>22</v>
      </c>
      <c r="D11" s="10">
        <v>1200</v>
      </c>
      <c r="E11" s="10">
        <v>500</v>
      </c>
      <c r="F11" s="10">
        <v>200</v>
      </c>
      <c r="G11" s="10">
        <v>200</v>
      </c>
      <c r="H11" s="9" t="s">
        <v>21</v>
      </c>
      <c r="I11" s="8">
        <v>150</v>
      </c>
      <c r="J11" s="22">
        <f t="shared" si="0"/>
        <v>180000</v>
      </c>
      <c r="K11" s="22">
        <f>152*F11</f>
        <v>30400</v>
      </c>
      <c r="L11" s="22">
        <f>(D11-F11)*K11/F11</f>
        <v>152000</v>
      </c>
      <c r="M11" s="22">
        <f t="shared" si="1"/>
        <v>182400</v>
      </c>
      <c r="N11" s="23" t="s">
        <v>0</v>
      </c>
      <c r="O11" s="7"/>
    </row>
    <row r="12" spans="1:16" x14ac:dyDescent="0.25">
      <c r="B12" s="11">
        <v>3</v>
      </c>
      <c r="C12" s="5" t="s">
        <v>20</v>
      </c>
      <c r="D12" s="10">
        <v>500</v>
      </c>
      <c r="E12" s="10"/>
      <c r="F12" s="10"/>
      <c r="G12" s="10"/>
      <c r="H12" s="9" t="s">
        <v>2</v>
      </c>
      <c r="I12" s="8">
        <v>50</v>
      </c>
      <c r="J12" s="22">
        <f t="shared" si="0"/>
        <v>25000</v>
      </c>
      <c r="K12" s="24"/>
      <c r="L12" s="24">
        <f>IF(F12=0,J12,(D12-F12)*K12/F12)</f>
        <v>25000</v>
      </c>
      <c r="M12" s="22">
        <f t="shared" si="1"/>
        <v>25000</v>
      </c>
      <c r="N12" s="23" t="s">
        <v>0</v>
      </c>
      <c r="O12" s="7"/>
    </row>
    <row r="13" spans="1:16" x14ac:dyDescent="0.25">
      <c r="B13" s="6">
        <v>4</v>
      </c>
      <c r="C13" s="5" t="s">
        <v>19</v>
      </c>
      <c r="D13" s="10">
        <v>3</v>
      </c>
      <c r="E13" s="10"/>
      <c r="F13" s="10"/>
      <c r="G13" s="10"/>
      <c r="H13" s="9" t="s">
        <v>17</v>
      </c>
      <c r="I13" s="8">
        <v>5500</v>
      </c>
      <c r="J13" s="22">
        <f t="shared" si="0"/>
        <v>16500</v>
      </c>
      <c r="K13" s="24"/>
      <c r="L13" s="24">
        <f>IF(F13=0,J13,(D13-F13)*K13/F13)</f>
        <v>16500</v>
      </c>
      <c r="M13" s="22">
        <f t="shared" si="1"/>
        <v>16500</v>
      </c>
      <c r="N13" s="23" t="s">
        <v>0</v>
      </c>
      <c r="O13" s="7"/>
    </row>
    <row r="14" spans="1:16" x14ac:dyDescent="0.25">
      <c r="B14" s="11">
        <v>5</v>
      </c>
      <c r="C14" s="5" t="s">
        <v>18</v>
      </c>
      <c r="D14" s="10">
        <v>4.5</v>
      </c>
      <c r="E14" s="10"/>
      <c r="F14" s="10"/>
      <c r="G14" s="10"/>
      <c r="H14" s="9" t="s">
        <v>17</v>
      </c>
      <c r="I14" s="8">
        <v>3000</v>
      </c>
      <c r="J14" s="22">
        <f t="shared" si="0"/>
        <v>13500</v>
      </c>
      <c r="K14" s="24"/>
      <c r="L14" s="24">
        <f>IF(F14=0,J14,(D14-F14)*K14/F14)</f>
        <v>13500</v>
      </c>
      <c r="M14" s="22">
        <f t="shared" si="1"/>
        <v>13500</v>
      </c>
      <c r="N14" s="23" t="s">
        <v>0</v>
      </c>
      <c r="O14" s="7"/>
    </row>
    <row r="15" spans="1:16" x14ac:dyDescent="0.25">
      <c r="B15" s="6">
        <v>6</v>
      </c>
      <c r="C15" s="5" t="s">
        <v>16</v>
      </c>
      <c r="D15" s="10">
        <v>18</v>
      </c>
      <c r="E15" s="10">
        <v>10</v>
      </c>
      <c r="F15" s="10"/>
      <c r="G15" s="10"/>
      <c r="H15" s="9" t="s">
        <v>2</v>
      </c>
      <c r="I15" s="8">
        <v>6300</v>
      </c>
      <c r="J15" s="22">
        <f t="shared" si="0"/>
        <v>113400</v>
      </c>
      <c r="K15" s="24"/>
      <c r="L15" s="24">
        <f>IF(F15=0,J15,(D15-F15)*K15/F15)</f>
        <v>113400</v>
      </c>
      <c r="M15" s="22">
        <f t="shared" si="1"/>
        <v>113400</v>
      </c>
      <c r="N15" s="23" t="s">
        <v>0</v>
      </c>
      <c r="O15" s="7"/>
    </row>
    <row r="16" spans="1:16" x14ac:dyDescent="0.25">
      <c r="B16" s="11">
        <v>7</v>
      </c>
      <c r="C16" s="5" t="s">
        <v>15</v>
      </c>
      <c r="D16" s="10">
        <v>105</v>
      </c>
      <c r="E16" s="10">
        <v>50</v>
      </c>
      <c r="F16" s="10">
        <v>25</v>
      </c>
      <c r="G16" s="10">
        <v>10</v>
      </c>
      <c r="H16" s="9" t="s">
        <v>13</v>
      </c>
      <c r="I16" s="8">
        <v>200</v>
      </c>
      <c r="J16" s="22">
        <f t="shared" si="0"/>
        <v>21000</v>
      </c>
      <c r="K16" s="24">
        <f>F16*210</f>
        <v>5250</v>
      </c>
      <c r="L16" s="24">
        <f t="shared" ref="L16:L24" si="2">IF(F16=0,J16,((D16-F16)*K16/F16))</f>
        <v>16800</v>
      </c>
      <c r="M16" s="22">
        <f t="shared" si="1"/>
        <v>22050</v>
      </c>
      <c r="N16" s="23" t="s">
        <v>0</v>
      </c>
      <c r="O16" s="7"/>
    </row>
    <row r="17" spans="1:15" x14ac:dyDescent="0.25">
      <c r="B17" s="6">
        <v>8</v>
      </c>
      <c r="C17" s="5" t="s">
        <v>14</v>
      </c>
      <c r="D17" s="10">
        <v>125.5</v>
      </c>
      <c r="E17" s="10"/>
      <c r="F17" s="10"/>
      <c r="G17" s="10"/>
      <c r="H17" s="9" t="s">
        <v>13</v>
      </c>
      <c r="I17" s="8">
        <v>33.5</v>
      </c>
      <c r="J17" s="22">
        <f t="shared" si="0"/>
        <v>4204.25</v>
      </c>
      <c r="K17" s="24"/>
      <c r="L17" s="24">
        <f t="shared" si="2"/>
        <v>4204.25</v>
      </c>
      <c r="M17" s="22">
        <f t="shared" si="1"/>
        <v>4204.25</v>
      </c>
      <c r="N17" s="23" t="s">
        <v>0</v>
      </c>
      <c r="O17" s="7"/>
    </row>
    <row r="18" spans="1:15" x14ac:dyDescent="0.25">
      <c r="B18" s="11">
        <v>9</v>
      </c>
      <c r="C18" s="5" t="s">
        <v>12</v>
      </c>
      <c r="D18" s="10">
        <v>60</v>
      </c>
      <c r="E18" s="10"/>
      <c r="F18" s="10"/>
      <c r="G18" s="10"/>
      <c r="H18" s="9" t="s">
        <v>7</v>
      </c>
      <c r="I18" s="8">
        <v>100</v>
      </c>
      <c r="J18" s="22">
        <f t="shared" si="0"/>
        <v>6000</v>
      </c>
      <c r="K18" s="24"/>
      <c r="L18" s="24">
        <f t="shared" si="2"/>
        <v>6000</v>
      </c>
      <c r="M18" s="22">
        <f t="shared" si="1"/>
        <v>6000</v>
      </c>
      <c r="N18" s="23" t="s">
        <v>0</v>
      </c>
      <c r="O18" s="7"/>
    </row>
    <row r="19" spans="1:15" x14ac:dyDescent="0.25">
      <c r="B19" s="11">
        <v>10</v>
      </c>
      <c r="C19" s="5" t="s">
        <v>11</v>
      </c>
      <c r="D19" s="10">
        <v>100</v>
      </c>
      <c r="E19" s="10"/>
      <c r="F19" s="10"/>
      <c r="G19" s="10"/>
      <c r="H19" s="9" t="s">
        <v>9</v>
      </c>
      <c r="I19" s="8">
        <v>800</v>
      </c>
      <c r="J19" s="22">
        <f t="shared" si="0"/>
        <v>80000</v>
      </c>
      <c r="K19" s="24"/>
      <c r="L19" s="24">
        <f t="shared" si="2"/>
        <v>80000</v>
      </c>
      <c r="M19" s="22">
        <f t="shared" si="1"/>
        <v>80000</v>
      </c>
      <c r="N19" s="23" t="s">
        <v>0</v>
      </c>
      <c r="O19" s="7"/>
    </row>
    <row r="20" spans="1:15" x14ac:dyDescent="0.25">
      <c r="B20" s="6">
        <v>11</v>
      </c>
      <c r="C20" s="5" t="s">
        <v>10</v>
      </c>
      <c r="D20" s="10">
        <v>400</v>
      </c>
      <c r="E20" s="10"/>
      <c r="F20" s="10"/>
      <c r="G20" s="10"/>
      <c r="H20" s="9" t="s">
        <v>9</v>
      </c>
      <c r="I20" s="8">
        <v>750</v>
      </c>
      <c r="J20" s="22">
        <f t="shared" si="0"/>
        <v>300000</v>
      </c>
      <c r="K20" s="24"/>
      <c r="L20" s="24">
        <f t="shared" si="2"/>
        <v>300000</v>
      </c>
      <c r="M20" s="22">
        <f t="shared" si="1"/>
        <v>300000</v>
      </c>
      <c r="N20" s="23" t="s">
        <v>0</v>
      </c>
      <c r="O20" s="7"/>
    </row>
    <row r="21" spans="1:15" x14ac:dyDescent="0.25">
      <c r="B21" s="11">
        <v>12</v>
      </c>
      <c r="C21" s="5" t="s">
        <v>8</v>
      </c>
      <c r="D21" s="10">
        <v>25</v>
      </c>
      <c r="E21" s="10"/>
      <c r="F21" s="10"/>
      <c r="G21" s="10"/>
      <c r="H21" s="9" t="s">
        <v>7</v>
      </c>
      <c r="I21" s="8">
        <v>90</v>
      </c>
      <c r="J21" s="22">
        <f t="shared" si="0"/>
        <v>2250</v>
      </c>
      <c r="K21" s="24"/>
      <c r="L21" s="24">
        <f t="shared" si="2"/>
        <v>2250</v>
      </c>
      <c r="M21" s="22">
        <f t="shared" si="1"/>
        <v>2250</v>
      </c>
      <c r="N21" s="23" t="s">
        <v>0</v>
      </c>
      <c r="O21" s="7"/>
    </row>
    <row r="22" spans="1:15" x14ac:dyDescent="0.25">
      <c r="B22" s="6">
        <v>13</v>
      </c>
      <c r="C22" s="5" t="s">
        <v>6</v>
      </c>
      <c r="D22" s="10">
        <v>1</v>
      </c>
      <c r="E22" s="10"/>
      <c r="F22" s="10"/>
      <c r="G22" s="10"/>
      <c r="H22" s="9" t="s">
        <v>5</v>
      </c>
      <c r="I22" s="8">
        <v>450</v>
      </c>
      <c r="J22" s="22">
        <f t="shared" si="0"/>
        <v>450</v>
      </c>
      <c r="K22" s="24"/>
      <c r="L22" s="24">
        <f t="shared" si="2"/>
        <v>450</v>
      </c>
      <c r="M22" s="22">
        <f t="shared" si="1"/>
        <v>450</v>
      </c>
      <c r="N22" s="23" t="s">
        <v>0</v>
      </c>
      <c r="O22" s="7"/>
    </row>
    <row r="23" spans="1:15" x14ac:dyDescent="0.25">
      <c r="B23" s="11">
        <v>14</v>
      </c>
      <c r="C23" s="5" t="s">
        <v>4</v>
      </c>
      <c r="D23" s="10">
        <v>8</v>
      </c>
      <c r="E23" s="10"/>
      <c r="F23" s="10"/>
      <c r="G23" s="10"/>
      <c r="H23" s="9" t="s">
        <v>2</v>
      </c>
      <c r="I23" s="8">
        <v>65</v>
      </c>
      <c r="J23" s="22">
        <f t="shared" si="0"/>
        <v>520</v>
      </c>
      <c r="K23" s="24"/>
      <c r="L23" s="24">
        <f t="shared" si="2"/>
        <v>520</v>
      </c>
      <c r="M23" s="22">
        <f t="shared" si="1"/>
        <v>520</v>
      </c>
      <c r="N23" s="23" t="s">
        <v>0</v>
      </c>
      <c r="O23" s="7"/>
    </row>
    <row r="24" spans="1:15" ht="15.75" thickBot="1" x14ac:dyDescent="0.3">
      <c r="B24" s="30">
        <v>15</v>
      </c>
      <c r="C24" s="31" t="s">
        <v>3</v>
      </c>
      <c r="D24" s="4">
        <v>10</v>
      </c>
      <c r="E24" s="4"/>
      <c r="F24" s="4"/>
      <c r="G24" s="4"/>
      <c r="H24" s="3" t="s">
        <v>2</v>
      </c>
      <c r="I24" s="2">
        <v>18</v>
      </c>
      <c r="J24" s="25">
        <f t="shared" si="0"/>
        <v>180</v>
      </c>
      <c r="K24" s="26"/>
      <c r="L24" s="26">
        <f t="shared" si="2"/>
        <v>180</v>
      </c>
      <c r="M24" s="25">
        <f t="shared" si="1"/>
        <v>180</v>
      </c>
      <c r="N24" s="27" t="s">
        <v>0</v>
      </c>
      <c r="O24" s="1"/>
    </row>
    <row r="25" spans="1:15" ht="15.75" thickBot="1" x14ac:dyDescent="0.3">
      <c r="I25" s="32" t="s">
        <v>1</v>
      </c>
      <c r="J25" s="33">
        <f>SUM(J10:J24)</f>
        <v>783004.25</v>
      </c>
      <c r="K25" s="33">
        <f>SUM(K10:K24)</f>
        <v>53650</v>
      </c>
      <c r="L25" s="33">
        <f>SUM(L10:L24)</f>
        <v>734404.25</v>
      </c>
      <c r="M25" s="33">
        <f>SUM(M10:M24)</f>
        <v>788054.25</v>
      </c>
      <c r="N25" s="34" t="s">
        <v>0</v>
      </c>
    </row>
    <row r="26" spans="1:15" ht="15.75" thickTop="1" x14ac:dyDescent="0.25"/>
    <row r="27" spans="1:15" x14ac:dyDescent="0.25">
      <c r="A27" s="35" t="s">
        <v>47</v>
      </c>
      <c r="B27" s="36" t="s">
        <v>48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x14ac:dyDescent="0.25">
      <c r="A28" s="36"/>
      <c r="B28" s="36" t="s">
        <v>49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</sheetData>
  <mergeCells count="6">
    <mergeCell ref="B8:B9"/>
    <mergeCell ref="O8:O9"/>
    <mergeCell ref="D8:H8"/>
    <mergeCell ref="J8:N8"/>
    <mergeCell ref="I8:I9"/>
    <mergeCell ref="C8:C9"/>
  </mergeCells>
  <hyperlinks>
    <hyperlink ref="J6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2018-04-17T12:56:25Z</dcterms:created>
  <dcterms:modified xsi:type="dcterms:W3CDTF">2018-04-30T11:43:16Z</dcterms:modified>
</cp:coreProperties>
</file>