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24" i="1" l="1"/>
  <c r="O17" i="1"/>
  <c r="Q17" i="1" s="1"/>
  <c r="O18" i="1"/>
  <c r="O19" i="1"/>
  <c r="Q19" i="1" s="1"/>
  <c r="O20" i="1"/>
  <c r="Q20" i="1" s="1"/>
  <c r="O21" i="1"/>
  <c r="Q21" i="1" s="1"/>
  <c r="O22" i="1"/>
  <c r="O23" i="1"/>
  <c r="Q23" i="1" s="1"/>
  <c r="O10" i="1"/>
  <c r="O11" i="1"/>
  <c r="Q11" i="1" s="1"/>
  <c r="O12" i="1"/>
  <c r="Q12" i="1" s="1"/>
  <c r="O13" i="1"/>
  <c r="O14" i="1"/>
  <c r="O15" i="1"/>
  <c r="Q15" i="1" s="1"/>
  <c r="O16" i="1"/>
  <c r="Q16" i="1" s="1"/>
  <c r="O9" i="1"/>
  <c r="Q22" i="1" l="1"/>
  <c r="Q18" i="1"/>
  <c r="Q14" i="1"/>
  <c r="Q10" i="1"/>
  <c r="Q13" i="1"/>
  <c r="Q9" i="1"/>
  <c r="E10" i="1"/>
  <c r="N10" i="1" s="1"/>
  <c r="E11" i="1"/>
  <c r="N11" i="1" s="1"/>
  <c r="E12" i="1"/>
  <c r="N12" i="1" s="1"/>
  <c r="E13" i="1"/>
  <c r="N13" i="1" s="1"/>
  <c r="E14" i="1"/>
  <c r="N14" i="1" s="1"/>
  <c r="E15" i="1"/>
  <c r="N15" i="1" s="1"/>
  <c r="E16" i="1"/>
  <c r="N16" i="1" s="1"/>
  <c r="E17" i="1"/>
  <c r="N17" i="1" s="1"/>
  <c r="E18" i="1"/>
  <c r="N18" i="1" s="1"/>
  <c r="E19" i="1"/>
  <c r="N19" i="1" s="1"/>
  <c r="E20" i="1"/>
  <c r="N20" i="1" s="1"/>
  <c r="E21" i="1"/>
  <c r="N21" i="1" s="1"/>
  <c r="E22" i="1"/>
  <c r="N22" i="1" s="1"/>
  <c r="E23" i="1"/>
  <c r="N23" i="1" s="1"/>
  <c r="E9" i="1"/>
  <c r="N9" i="1" s="1"/>
  <c r="D24" i="1"/>
  <c r="I10" i="1" s="1"/>
  <c r="F24" i="1"/>
  <c r="J11" i="1" s="1"/>
  <c r="P11" i="1" s="1"/>
  <c r="C5" i="1" l="1"/>
  <c r="C6" i="1"/>
  <c r="N24" i="1"/>
  <c r="E24" i="1"/>
  <c r="J22" i="1"/>
  <c r="P22" i="1" s="1"/>
  <c r="J18" i="1"/>
  <c r="P18" i="1" s="1"/>
  <c r="J14" i="1"/>
  <c r="P14" i="1" s="1"/>
  <c r="J10" i="1"/>
  <c r="P10" i="1" s="1"/>
  <c r="I21" i="1"/>
  <c r="I17" i="1"/>
  <c r="I13" i="1"/>
  <c r="J21" i="1"/>
  <c r="P21" i="1" s="1"/>
  <c r="J17" i="1"/>
  <c r="P17" i="1" s="1"/>
  <c r="J13" i="1"/>
  <c r="P13" i="1" s="1"/>
  <c r="I9" i="1"/>
  <c r="I20" i="1"/>
  <c r="I16" i="1"/>
  <c r="I12" i="1"/>
  <c r="J9" i="1"/>
  <c r="J20" i="1"/>
  <c r="P20" i="1" s="1"/>
  <c r="J16" i="1"/>
  <c r="P16" i="1" s="1"/>
  <c r="J12" i="1"/>
  <c r="P12" i="1" s="1"/>
  <c r="I23" i="1"/>
  <c r="I19" i="1"/>
  <c r="I15" i="1"/>
  <c r="I11" i="1"/>
  <c r="J23" i="1"/>
  <c r="P23" i="1" s="1"/>
  <c r="J19" i="1"/>
  <c r="P19" i="1" s="1"/>
  <c r="J15" i="1"/>
  <c r="P15" i="1" s="1"/>
  <c r="I22" i="1"/>
  <c r="I18" i="1"/>
  <c r="I14" i="1"/>
  <c r="G6" i="1" l="1"/>
  <c r="J24" i="1"/>
  <c r="P9" i="1"/>
  <c r="I24" i="1"/>
  <c r="O24" i="1" l="1"/>
  <c r="P24" i="1" s="1"/>
  <c r="C4" i="1"/>
  <c r="G4" i="1" s="1"/>
</calcChain>
</file>

<file path=xl/sharedStrings.xml><?xml version="1.0" encoding="utf-8"?>
<sst xmlns="http://schemas.openxmlformats.org/spreadsheetml/2006/main" count="81" uniqueCount="52">
  <si>
    <t>Summary</t>
  </si>
  <si>
    <t>Created on WorkPack</t>
  </si>
  <si>
    <t>Project</t>
  </si>
  <si>
    <t>Boundary Wall Construction for ACME Chemical Plant</t>
  </si>
  <si>
    <t>$</t>
  </si>
  <si>
    <t>www.workpack.in</t>
  </si>
  <si>
    <t>S. No.</t>
  </si>
  <si>
    <t>Unit</t>
  </si>
  <si>
    <t>Total</t>
  </si>
  <si>
    <t>Note</t>
  </si>
  <si>
    <t>We can arrange for a free consulting session for your project team.</t>
  </si>
  <si>
    <t>Task</t>
  </si>
  <si>
    <t>Task1</t>
  </si>
  <si>
    <t>Task2</t>
  </si>
  <si>
    <t>Task3</t>
  </si>
  <si>
    <t>Task4</t>
  </si>
  <si>
    <t>Task5</t>
  </si>
  <si>
    <t>Task6</t>
  </si>
  <si>
    <t>Task7</t>
  </si>
  <si>
    <t>Task8</t>
  </si>
  <si>
    <t>Task9</t>
  </si>
  <si>
    <t>Task10</t>
  </si>
  <si>
    <t>Task11</t>
  </si>
  <si>
    <t>Task12</t>
  </si>
  <si>
    <t>Task13</t>
  </si>
  <si>
    <t>Task14</t>
  </si>
  <si>
    <t>Task15</t>
  </si>
  <si>
    <t>Scope of Work</t>
  </si>
  <si>
    <t>Effort (Mandays)</t>
  </si>
  <si>
    <t>Task Progress (%)</t>
  </si>
  <si>
    <t>Cubic M</t>
  </si>
  <si>
    <t>Sq. Ft</t>
  </si>
  <si>
    <t>Planned Progress</t>
  </si>
  <si>
    <t>Actual Progress</t>
  </si>
  <si>
    <t>Actual costs</t>
  </si>
  <si>
    <t>%</t>
  </si>
  <si>
    <t>Nos</t>
  </si>
  <si>
    <t>Costs</t>
  </si>
  <si>
    <t>Kg</t>
  </si>
  <si>
    <t>Value 
(to be billed)</t>
  </si>
  <si>
    <t>M</t>
  </si>
  <si>
    <t>Lit</t>
  </si>
  <si>
    <t>Weightage
(Value Basis)</t>
  </si>
  <si>
    <t>Weightage
(Effort Basis)</t>
  </si>
  <si>
    <t>Actual Costs</t>
  </si>
  <si>
    <t xml:space="preserve">Earned Value  </t>
  </si>
  <si>
    <t xml:space="preserve">Schedule Variance  </t>
  </si>
  <si>
    <t xml:space="preserve">Cost Variance  </t>
  </si>
  <si>
    <t>If you are interested in using an automated version of this spreadsheet to implement the earned value management in your projects, write to us - support@workpack.in</t>
  </si>
  <si>
    <t>Actual Work Done</t>
  </si>
  <si>
    <t>Actual Effort Spent (Days)</t>
  </si>
  <si>
    <t>Weightage Factor for individual tasks are calculated based on billing value, as it represents a more realistic picture of how important a task is - compared to efforts taken.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</si>
</sst>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Up">
        <bgColor theme="4" tint="0.59999389629810485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1" tint="0.249977111117893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6" borderId="0" xfId="0" applyFill="1"/>
    <xf numFmtId="0" fontId="2" fillId="0" borderId="1" xfId="2"/>
    <xf numFmtId="0" fontId="2" fillId="0" borderId="1" xfId="2" applyAlignment="1">
      <alignment horizontal="right" indent="1"/>
    </xf>
    <xf numFmtId="0" fontId="3" fillId="0" borderId="2" xfId="3"/>
    <xf numFmtId="0" fontId="3" fillId="0" borderId="2" xfId="3" applyAlignment="1">
      <alignment horizontal="right" indent="1"/>
    </xf>
    <xf numFmtId="43" fontId="3" fillId="0" borderId="2" xfId="3" applyNumberFormat="1"/>
    <xf numFmtId="0" fontId="6" fillId="6" borderId="0" xfId="8" applyFill="1"/>
    <xf numFmtId="0" fontId="5" fillId="5" borderId="0" xfId="7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164" fontId="0" fillId="4" borderId="6" xfId="6" applyNumberFormat="1" applyFont="1" applyBorder="1"/>
    <xf numFmtId="164" fontId="0" fillId="4" borderId="8" xfId="6" applyNumberFormat="1" applyFont="1" applyBorder="1"/>
    <xf numFmtId="0" fontId="2" fillId="6" borderId="0" xfId="2" applyFill="1" applyBorder="1"/>
    <xf numFmtId="0" fontId="0" fillId="6" borderId="0" xfId="0" applyFill="1" applyBorder="1"/>
    <xf numFmtId="0" fontId="3" fillId="0" borderId="2" xfId="3" applyAlignment="1">
      <alignment horizontal="right"/>
    </xf>
    <xf numFmtId="164" fontId="0" fillId="0" borderId="0" xfId="0" applyNumberFormat="1" applyAlignment="1">
      <alignment vertical="center"/>
    </xf>
    <xf numFmtId="2" fontId="3" fillId="0" borderId="2" xfId="3" applyNumberFormat="1"/>
    <xf numFmtId="0" fontId="4" fillId="2" borderId="9" xfId="4" applyFill="1" applyBorder="1"/>
    <xf numFmtId="1" fontId="4" fillId="2" borderId="9" xfId="4" applyNumberFormat="1" applyFill="1" applyBorder="1"/>
    <xf numFmtId="164" fontId="4" fillId="2" borderId="9" xfId="4" applyNumberFormat="1" applyFill="1" applyBorder="1"/>
    <xf numFmtId="164" fontId="0" fillId="4" borderId="11" xfId="6" applyNumberFormat="1" applyFont="1" applyBorder="1"/>
    <xf numFmtId="2" fontId="4" fillId="2" borderId="9" xfId="4" applyNumberFormat="1" applyFill="1" applyBorder="1"/>
    <xf numFmtId="43" fontId="4" fillId="2" borderId="9" xfId="4" applyNumberFormat="1" applyFill="1" applyBorder="1"/>
    <xf numFmtId="2" fontId="4" fillId="2" borderId="9" xfId="4" applyNumberFormat="1" applyFill="1" applyBorder="1" applyAlignment="1">
      <alignment horizontal="center"/>
    </xf>
    <xf numFmtId="0" fontId="5" fillId="7" borderId="0" xfId="7" applyFill="1" applyAlignment="1">
      <alignment horizontal="right"/>
    </xf>
    <xf numFmtId="0" fontId="5" fillId="7" borderId="0" xfId="7" applyFill="1"/>
    <xf numFmtId="43" fontId="0" fillId="8" borderId="6" xfId="1" applyFont="1" applyFill="1" applyBorder="1"/>
    <xf numFmtId="44" fontId="0" fillId="8" borderId="6" xfId="9" applyFont="1" applyFill="1" applyBorder="1"/>
    <xf numFmtId="2" fontId="0" fillId="8" borderId="10" xfId="6" applyNumberFormat="1" applyFont="1" applyFill="1" applyBorder="1" applyAlignment="1">
      <alignment horizontal="center"/>
    </xf>
    <xf numFmtId="43" fontId="0" fillId="8" borderId="8" xfId="1" applyFont="1" applyFill="1" applyBorder="1"/>
    <xf numFmtId="43" fontId="0" fillId="8" borderId="11" xfId="1" applyFont="1" applyFill="1" applyBorder="1"/>
    <xf numFmtId="44" fontId="0" fillId="8" borderId="11" xfId="9" applyFont="1" applyFill="1" applyBorder="1"/>
    <xf numFmtId="2" fontId="0" fillId="8" borderId="12" xfId="6" applyNumberFormat="1" applyFont="1" applyFill="1" applyBorder="1" applyAlignment="1">
      <alignment horizontal="center"/>
    </xf>
    <xf numFmtId="2" fontId="0" fillId="9" borderId="6" xfId="6" applyNumberFormat="1" applyFont="1" applyFill="1" applyBorder="1" applyAlignment="1">
      <alignment horizontal="center"/>
    </xf>
    <xf numFmtId="2" fontId="0" fillId="9" borderId="11" xfId="6" applyNumberFormat="1" applyFont="1" applyFill="1" applyBorder="1" applyAlignment="1">
      <alignment horizontal="center"/>
    </xf>
    <xf numFmtId="43" fontId="0" fillId="10" borderId="6" xfId="1" applyFont="1" applyFill="1" applyBorder="1"/>
    <xf numFmtId="0" fontId="0" fillId="10" borderId="6" xfId="6" applyFont="1" applyFill="1" applyBorder="1"/>
    <xf numFmtId="43" fontId="0" fillId="10" borderId="8" xfId="1" applyFont="1" applyFill="1" applyBorder="1"/>
    <xf numFmtId="0" fontId="0" fillId="10" borderId="8" xfId="6" applyFont="1" applyFill="1" applyBorder="1"/>
    <xf numFmtId="43" fontId="0" fillId="10" borderId="11" xfId="1" applyFont="1" applyFill="1" applyBorder="1"/>
    <xf numFmtId="0" fontId="0" fillId="10" borderId="11" xfId="6" applyFont="1" applyFill="1" applyBorder="1"/>
    <xf numFmtId="2" fontId="0" fillId="11" borderId="6" xfId="6" applyNumberFormat="1" applyFont="1" applyFill="1" applyBorder="1" applyAlignment="1">
      <alignment horizontal="center"/>
    </xf>
    <xf numFmtId="2" fontId="0" fillId="11" borderId="11" xfId="6" applyNumberFormat="1" applyFont="1" applyFill="1" applyBorder="1" applyAlignment="1">
      <alignment horizontal="center"/>
    </xf>
    <xf numFmtId="0" fontId="7" fillId="12" borderId="14" xfId="5" applyFont="1" applyFill="1" applyBorder="1" applyAlignment="1">
      <alignment vertical="center" wrapText="1"/>
    </xf>
    <xf numFmtId="0" fontId="0" fillId="8" borderId="6" xfId="6" applyFont="1" applyFill="1" applyBorder="1"/>
    <xf numFmtId="0" fontId="0" fillId="8" borderId="8" xfId="6" applyFont="1" applyFill="1" applyBorder="1"/>
    <xf numFmtId="0" fontId="0" fillId="8" borderId="11" xfId="6" applyFont="1" applyFill="1" applyBorder="1"/>
    <xf numFmtId="43" fontId="0" fillId="13" borderId="6" xfId="1" applyFont="1" applyFill="1" applyBorder="1"/>
    <xf numFmtId="0" fontId="0" fillId="13" borderId="6" xfId="6" applyFont="1" applyFill="1" applyBorder="1"/>
    <xf numFmtId="43" fontId="0" fillId="13" borderId="8" xfId="1" applyFont="1" applyFill="1" applyBorder="1" applyAlignment="1">
      <alignment horizontal="right"/>
    </xf>
    <xf numFmtId="43" fontId="0" fillId="13" borderId="8" xfId="1" applyFont="1" applyFill="1" applyBorder="1"/>
    <xf numFmtId="0" fontId="0" fillId="13" borderId="8" xfId="6" applyFont="1" applyFill="1" applyBorder="1"/>
    <xf numFmtId="43" fontId="0" fillId="13" borderId="11" xfId="1" applyFont="1" applyFill="1" applyBorder="1"/>
    <xf numFmtId="0" fontId="0" fillId="13" borderId="11" xfId="6" applyFont="1" applyFill="1" applyBorder="1"/>
    <xf numFmtId="0" fontId="0" fillId="14" borderId="6" xfId="6" applyFont="1" applyFill="1" applyBorder="1"/>
    <xf numFmtId="0" fontId="0" fillId="14" borderId="8" xfId="6" applyFont="1" applyFill="1" applyBorder="1"/>
    <xf numFmtId="0" fontId="0" fillId="14" borderId="11" xfId="6" applyFont="1" applyFill="1" applyBorder="1"/>
    <xf numFmtId="0" fontId="1" fillId="8" borderId="5" xfId="6" applyFill="1" applyBorder="1" applyAlignment="1">
      <alignment horizontal="center"/>
    </xf>
    <xf numFmtId="0" fontId="1" fillId="8" borderId="7" xfId="6" applyFill="1" applyBorder="1" applyAlignment="1">
      <alignment horizontal="center"/>
    </xf>
    <xf numFmtId="0" fontId="1" fillId="8" borderId="4" xfId="6" applyFill="1" applyBorder="1" applyAlignment="1">
      <alignment horizontal="center"/>
    </xf>
    <xf numFmtId="0" fontId="7" fillId="12" borderId="13" xfId="5" applyFont="1" applyFill="1" applyBorder="1" applyAlignment="1">
      <alignment vertical="center" wrapText="1"/>
    </xf>
    <xf numFmtId="0" fontId="7" fillId="15" borderId="14" xfId="5" applyFont="1" applyFill="1" applyBorder="1" applyAlignment="1">
      <alignment vertical="center" wrapText="1"/>
    </xf>
    <xf numFmtId="0" fontId="7" fillId="12" borderId="15" xfId="5" applyFont="1" applyFill="1" applyBorder="1" applyAlignment="1">
      <alignment vertical="center" wrapText="1"/>
    </xf>
  </cellXfs>
  <cellStyles count="10">
    <cellStyle name="40% - Accent2" xfId="6" builtinId="35"/>
    <cellStyle name="Accent2" xfId="5" builtinId="33"/>
    <cellStyle name="Accent5" xfId="7" builtinId="45"/>
    <cellStyle name="Comma" xfId="1" builtinId="3"/>
    <cellStyle name="Currency" xfId="9" builtinId="4"/>
    <cellStyle name="Heading 1" xfId="2" builtinId="16"/>
    <cellStyle name="Heading 2" xfId="3" builtinId="17"/>
    <cellStyle name="Hyperlink" xfId="8" builtinId="8"/>
    <cellStyle name="Normal" xfId="0" builtinId="0"/>
    <cellStyle name="Total" xfId="4" builtinId="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www.workpack.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2</xdr:row>
      <xdr:rowOff>28575</xdr:rowOff>
    </xdr:from>
    <xdr:to>
      <xdr:col>13</xdr:col>
      <xdr:colOff>247650</xdr:colOff>
      <xdr:row>5</xdr:row>
      <xdr:rowOff>31993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8456" y="476810"/>
          <a:ext cx="2851338" cy="709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ack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topLeftCell="A8" zoomScale="93" zoomScaleNormal="93" workbookViewId="0">
      <selection activeCell="B28" sqref="B28"/>
    </sheetView>
  </sheetViews>
  <sheetFormatPr defaultRowHeight="15" x14ac:dyDescent="0.25"/>
  <cols>
    <col min="1" max="1" width="11.28515625" customWidth="1"/>
    <col min="3" max="3" width="14.85546875" customWidth="1"/>
    <col min="4" max="4" width="11.140625" customWidth="1"/>
    <col min="5" max="5" width="13.5703125" customWidth="1"/>
    <col min="6" max="6" width="15" customWidth="1"/>
    <col min="7" max="7" width="13.5703125" customWidth="1"/>
    <col min="8" max="8" width="10.5703125" customWidth="1"/>
    <col min="9" max="9" width="13.42578125" customWidth="1"/>
    <col min="10" max="10" width="13.140625" customWidth="1"/>
    <col min="11" max="11" width="14.42578125" customWidth="1"/>
    <col min="12" max="12" width="10.5703125" customWidth="1"/>
    <col min="13" max="14" width="14.42578125" customWidth="1"/>
    <col min="15" max="15" width="12.7109375" customWidth="1"/>
    <col min="16" max="16" width="12.85546875" hidden="1" customWidth="1"/>
    <col min="17" max="17" width="11" hidden="1" customWidth="1"/>
  </cols>
  <sheetData>
    <row r="1" spans="1:23" ht="20.25" thickBot="1" x14ac:dyDescent="0.35">
      <c r="A1" s="2"/>
      <c r="B1" s="3" t="s">
        <v>0</v>
      </c>
      <c r="K1" s="1"/>
      <c r="L1" s="1"/>
      <c r="M1" s="1"/>
      <c r="N1" s="1"/>
      <c r="O1" s="1"/>
      <c r="P1" s="1"/>
      <c r="Q1" s="1"/>
    </row>
    <row r="2" spans="1:23" ht="21" thickTop="1" thickBot="1" x14ac:dyDescent="0.35">
      <c r="A2" s="4"/>
      <c r="B2" s="5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13" t="s">
        <v>1</v>
      </c>
      <c r="L2" s="13"/>
      <c r="M2" s="13"/>
      <c r="N2" s="1"/>
      <c r="O2" s="1"/>
      <c r="P2" s="1"/>
      <c r="Q2" s="1"/>
    </row>
    <row r="3" spans="1:23" ht="18.75" thickTop="1" thickBot="1" x14ac:dyDescent="0.35">
      <c r="A3" s="4"/>
      <c r="B3" s="5" t="s">
        <v>32</v>
      </c>
      <c r="C3" s="6">
        <v>9</v>
      </c>
      <c r="D3" s="4" t="s">
        <v>35</v>
      </c>
      <c r="E3" s="4"/>
      <c r="F3" s="4"/>
      <c r="G3" s="4"/>
      <c r="H3" s="4"/>
      <c r="I3" s="4"/>
      <c r="J3" s="4"/>
      <c r="K3" s="14"/>
      <c r="L3" s="14"/>
      <c r="M3" s="14"/>
      <c r="N3" s="14"/>
      <c r="O3" s="1"/>
      <c r="P3" s="1"/>
      <c r="Q3" s="1"/>
    </row>
    <row r="4" spans="1:23" ht="18.75" thickTop="1" thickBot="1" x14ac:dyDescent="0.35">
      <c r="A4" s="4"/>
      <c r="B4" s="5" t="s">
        <v>33</v>
      </c>
      <c r="C4" s="6">
        <f>SUM(P9:P23)</f>
        <v>7.9502534370814892</v>
      </c>
      <c r="D4" s="4" t="s">
        <v>35</v>
      </c>
      <c r="E4" s="4"/>
      <c r="F4" s="15" t="s">
        <v>46</v>
      </c>
      <c r="G4" s="17">
        <f>(C4-C3)/C3*100</f>
        <v>-11.663850699094564</v>
      </c>
      <c r="H4" s="4" t="s">
        <v>35</v>
      </c>
      <c r="I4" s="4"/>
      <c r="J4" s="4"/>
      <c r="K4" s="1"/>
      <c r="L4" s="1"/>
      <c r="M4" s="1"/>
      <c r="N4" s="1"/>
      <c r="O4" s="1"/>
      <c r="P4" s="1"/>
      <c r="Q4" s="1"/>
    </row>
    <row r="5" spans="1:23" ht="18.75" thickTop="1" thickBot="1" x14ac:dyDescent="0.35">
      <c r="A5" s="4"/>
      <c r="B5" s="15" t="s">
        <v>45</v>
      </c>
      <c r="C5" s="6">
        <f>SUM(Q9:Q23)</f>
        <v>22332.261904761908</v>
      </c>
      <c r="D5" s="4" t="s">
        <v>4</v>
      </c>
      <c r="E5" s="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</row>
    <row r="6" spans="1:23" ht="18.75" thickTop="1" thickBot="1" x14ac:dyDescent="0.35">
      <c r="A6" s="4"/>
      <c r="B6" s="5" t="s">
        <v>34</v>
      </c>
      <c r="C6" s="6">
        <f>SUM(N9:N23)</f>
        <v>24596.571428571428</v>
      </c>
      <c r="D6" s="4" t="s">
        <v>4</v>
      </c>
      <c r="E6" s="4"/>
      <c r="F6" s="15" t="s">
        <v>47</v>
      </c>
      <c r="G6" s="17">
        <f>(C5-C6)/C5*100</f>
        <v>-10.139185781833863</v>
      </c>
      <c r="H6" s="4" t="s">
        <v>35</v>
      </c>
      <c r="I6" s="4"/>
      <c r="J6" s="4"/>
      <c r="K6" s="7" t="s">
        <v>5</v>
      </c>
      <c r="L6" s="7"/>
      <c r="M6" s="7"/>
      <c r="N6" s="7"/>
      <c r="O6" s="1"/>
      <c r="P6" s="1"/>
      <c r="Q6" s="1"/>
    </row>
    <row r="7" spans="1:23" ht="16.5" thickTop="1" thickBot="1" x14ac:dyDescent="0.3">
      <c r="L7" s="7"/>
      <c r="M7" s="7"/>
      <c r="N7" s="7"/>
      <c r="O7" s="1"/>
    </row>
    <row r="8" spans="1:23" s="10" customFormat="1" ht="30" customHeight="1" thickBot="1" x14ac:dyDescent="0.3">
      <c r="B8" s="61" t="s">
        <v>6</v>
      </c>
      <c r="C8" s="44" t="s">
        <v>11</v>
      </c>
      <c r="D8" s="44" t="s">
        <v>28</v>
      </c>
      <c r="E8" s="44" t="s">
        <v>37</v>
      </c>
      <c r="F8" s="44" t="s">
        <v>39</v>
      </c>
      <c r="G8" s="44" t="s">
        <v>27</v>
      </c>
      <c r="H8" s="44" t="s">
        <v>7</v>
      </c>
      <c r="I8" s="62" t="s">
        <v>43</v>
      </c>
      <c r="J8" s="44" t="s">
        <v>42</v>
      </c>
      <c r="K8" s="44" t="s">
        <v>49</v>
      </c>
      <c r="L8" s="44" t="s">
        <v>7</v>
      </c>
      <c r="M8" s="44" t="s">
        <v>50</v>
      </c>
      <c r="N8" s="44" t="s">
        <v>44</v>
      </c>
      <c r="O8" s="63" t="s">
        <v>29</v>
      </c>
    </row>
    <row r="9" spans="1:23" x14ac:dyDescent="0.25">
      <c r="B9" s="58">
        <v>1</v>
      </c>
      <c r="C9" s="45" t="s">
        <v>12</v>
      </c>
      <c r="D9" s="55">
        <v>15</v>
      </c>
      <c r="E9" s="11">
        <f>F9*0.9</f>
        <v>450</v>
      </c>
      <c r="F9" s="11">
        <v>500</v>
      </c>
      <c r="G9" s="48">
        <v>1</v>
      </c>
      <c r="H9" s="49" t="s">
        <v>36</v>
      </c>
      <c r="I9" s="42">
        <f t="shared" ref="I9:I23" si="0">D9/$D$24*100</f>
        <v>2.2091310751104567</v>
      </c>
      <c r="J9" s="34">
        <f t="shared" ref="J9:J23" si="1">F9/$F$24*100</f>
        <v>0.17799928800284801</v>
      </c>
      <c r="K9" s="36">
        <v>1</v>
      </c>
      <c r="L9" s="37" t="s">
        <v>36</v>
      </c>
      <c r="M9" s="27">
        <v>17</v>
      </c>
      <c r="N9" s="28">
        <f t="shared" ref="N9:N23" si="2">M9*E9/D9</f>
        <v>510</v>
      </c>
      <c r="O9" s="29">
        <f t="shared" ref="O9:O23" si="3">K9/G9*100</f>
        <v>100</v>
      </c>
      <c r="P9" s="9">
        <f t="shared" ref="P9:P24" si="4">O9*J9/100</f>
        <v>0.17799928800284801</v>
      </c>
      <c r="Q9" s="16">
        <f t="shared" ref="Q9:Q23" si="5">O9*F9/100</f>
        <v>500</v>
      </c>
      <c r="R9" s="9"/>
      <c r="S9" s="9"/>
      <c r="T9" s="9"/>
      <c r="U9" s="9"/>
      <c r="V9" s="9"/>
      <c r="W9" s="9"/>
    </row>
    <row r="10" spans="1:23" x14ac:dyDescent="0.25">
      <c r="B10" s="59">
        <v>2</v>
      </c>
      <c r="C10" s="46" t="s">
        <v>13</v>
      </c>
      <c r="D10" s="56">
        <v>2</v>
      </c>
      <c r="E10" s="11">
        <f t="shared" ref="E10:E23" si="6">F10*0.9</f>
        <v>90</v>
      </c>
      <c r="F10" s="12">
        <v>100</v>
      </c>
      <c r="G10" s="50">
        <v>5</v>
      </c>
      <c r="H10" s="49" t="s">
        <v>36</v>
      </c>
      <c r="I10" s="42">
        <f t="shared" si="0"/>
        <v>0.29455081001472755</v>
      </c>
      <c r="J10" s="34">
        <f t="shared" si="1"/>
        <v>3.55998576005696E-2</v>
      </c>
      <c r="K10" s="38">
        <v>4</v>
      </c>
      <c r="L10" s="37" t="s">
        <v>36</v>
      </c>
      <c r="M10" s="30">
        <v>2</v>
      </c>
      <c r="N10" s="28">
        <f t="shared" si="2"/>
        <v>90</v>
      </c>
      <c r="O10" s="29">
        <f t="shared" si="3"/>
        <v>80</v>
      </c>
      <c r="P10" s="9">
        <f t="shared" si="4"/>
        <v>2.847988608045568E-2</v>
      </c>
      <c r="Q10" s="16">
        <f t="shared" si="5"/>
        <v>80</v>
      </c>
      <c r="R10" s="9"/>
      <c r="S10" s="9"/>
      <c r="T10" s="9"/>
      <c r="U10" s="9"/>
      <c r="V10" s="9"/>
      <c r="W10" s="9"/>
    </row>
    <row r="11" spans="1:23" x14ac:dyDescent="0.25">
      <c r="B11" s="58">
        <v>3</v>
      </c>
      <c r="C11" s="45" t="s">
        <v>14</v>
      </c>
      <c r="D11" s="55">
        <v>35</v>
      </c>
      <c r="E11" s="11">
        <f t="shared" si="6"/>
        <v>7650</v>
      </c>
      <c r="F11" s="11">
        <v>8500</v>
      </c>
      <c r="G11" s="48">
        <v>45</v>
      </c>
      <c r="H11" s="49" t="s">
        <v>30</v>
      </c>
      <c r="I11" s="42">
        <f t="shared" si="0"/>
        <v>5.1546391752577314</v>
      </c>
      <c r="J11" s="34">
        <f t="shared" si="1"/>
        <v>3.0259878960484157</v>
      </c>
      <c r="K11" s="36">
        <v>30</v>
      </c>
      <c r="L11" s="37" t="s">
        <v>30</v>
      </c>
      <c r="M11" s="27">
        <v>28</v>
      </c>
      <c r="N11" s="28">
        <f t="shared" si="2"/>
        <v>6120</v>
      </c>
      <c r="O11" s="29">
        <f t="shared" si="3"/>
        <v>66.666666666666657</v>
      </c>
      <c r="P11" s="9">
        <f t="shared" si="4"/>
        <v>2.017325264032277</v>
      </c>
      <c r="Q11" s="16">
        <f t="shared" si="5"/>
        <v>5666.6666666666661</v>
      </c>
      <c r="R11" s="9"/>
      <c r="S11" s="9"/>
      <c r="T11" s="9"/>
      <c r="U11" s="9"/>
      <c r="V11" s="9"/>
      <c r="W11" s="9"/>
    </row>
    <row r="12" spans="1:23" x14ac:dyDescent="0.25">
      <c r="B12" s="59">
        <v>4</v>
      </c>
      <c r="C12" s="46" t="s">
        <v>15</v>
      </c>
      <c r="D12" s="56">
        <v>42</v>
      </c>
      <c r="E12" s="11">
        <f t="shared" si="6"/>
        <v>13500</v>
      </c>
      <c r="F12" s="12">
        <v>15000</v>
      </c>
      <c r="G12" s="51">
        <v>1200</v>
      </c>
      <c r="H12" s="52" t="s">
        <v>38</v>
      </c>
      <c r="I12" s="42">
        <f t="shared" si="0"/>
        <v>6.1855670103092786</v>
      </c>
      <c r="J12" s="34">
        <f t="shared" si="1"/>
        <v>5.3399786400854392</v>
      </c>
      <c r="K12" s="38">
        <v>500</v>
      </c>
      <c r="L12" s="39" t="s">
        <v>38</v>
      </c>
      <c r="M12" s="30">
        <v>20</v>
      </c>
      <c r="N12" s="28">
        <f t="shared" si="2"/>
        <v>6428.5714285714284</v>
      </c>
      <c r="O12" s="29">
        <f t="shared" si="3"/>
        <v>41.666666666666671</v>
      </c>
      <c r="P12" s="9">
        <f t="shared" si="4"/>
        <v>2.2249911000356</v>
      </c>
      <c r="Q12" s="16">
        <f t="shared" si="5"/>
        <v>6250.0000000000009</v>
      </c>
      <c r="R12" s="9"/>
      <c r="S12" s="9"/>
      <c r="T12" s="9"/>
      <c r="U12" s="9"/>
      <c r="V12" s="9"/>
      <c r="W12" s="9"/>
    </row>
    <row r="13" spans="1:23" x14ac:dyDescent="0.25">
      <c r="B13" s="58">
        <v>5</v>
      </c>
      <c r="C13" s="45" t="s">
        <v>16</v>
      </c>
      <c r="D13" s="55">
        <v>60</v>
      </c>
      <c r="E13" s="11">
        <f t="shared" si="6"/>
        <v>22500</v>
      </c>
      <c r="F13" s="11">
        <v>25000</v>
      </c>
      <c r="G13" s="48">
        <v>6000</v>
      </c>
      <c r="H13" s="49" t="s">
        <v>41</v>
      </c>
      <c r="I13" s="42">
        <f t="shared" si="0"/>
        <v>8.8365243004418268</v>
      </c>
      <c r="J13" s="34">
        <f t="shared" si="1"/>
        <v>8.8999644001423981</v>
      </c>
      <c r="K13" s="36">
        <v>1000</v>
      </c>
      <c r="L13" s="37" t="s">
        <v>41</v>
      </c>
      <c r="M13" s="27">
        <v>9</v>
      </c>
      <c r="N13" s="28">
        <f t="shared" si="2"/>
        <v>3375</v>
      </c>
      <c r="O13" s="29">
        <f t="shared" si="3"/>
        <v>16.666666666666664</v>
      </c>
      <c r="P13" s="9">
        <f t="shared" si="4"/>
        <v>1.4833274000237326</v>
      </c>
      <c r="Q13" s="16">
        <f t="shared" si="5"/>
        <v>4166.6666666666661</v>
      </c>
      <c r="R13" s="9"/>
      <c r="S13" s="9"/>
      <c r="T13" s="9"/>
      <c r="U13" s="9"/>
      <c r="V13" s="9"/>
      <c r="W13" s="9"/>
    </row>
    <row r="14" spans="1:23" x14ac:dyDescent="0.25">
      <c r="B14" s="59">
        <v>6</v>
      </c>
      <c r="C14" s="46" t="s">
        <v>17</v>
      </c>
      <c r="D14" s="56">
        <v>15</v>
      </c>
      <c r="E14" s="11">
        <f t="shared" si="6"/>
        <v>16650</v>
      </c>
      <c r="F14" s="12">
        <v>18500</v>
      </c>
      <c r="G14" s="51">
        <v>5000</v>
      </c>
      <c r="H14" s="52" t="s">
        <v>38</v>
      </c>
      <c r="I14" s="42">
        <f t="shared" si="0"/>
        <v>2.2091310751104567</v>
      </c>
      <c r="J14" s="34">
        <f t="shared" si="1"/>
        <v>6.5859736561053763</v>
      </c>
      <c r="K14" s="38">
        <v>500</v>
      </c>
      <c r="L14" s="39" t="s">
        <v>38</v>
      </c>
      <c r="M14" s="30">
        <v>3</v>
      </c>
      <c r="N14" s="28">
        <f t="shared" si="2"/>
        <v>3330</v>
      </c>
      <c r="O14" s="29">
        <f t="shared" si="3"/>
        <v>10</v>
      </c>
      <c r="P14" s="9">
        <f t="shared" si="4"/>
        <v>0.65859736561053761</v>
      </c>
      <c r="Q14" s="16">
        <f t="shared" si="5"/>
        <v>1850</v>
      </c>
      <c r="R14" s="9"/>
      <c r="S14" s="9"/>
      <c r="T14" s="9"/>
      <c r="U14" s="9"/>
      <c r="V14" s="9"/>
      <c r="W14" s="9"/>
    </row>
    <row r="15" spans="1:23" x14ac:dyDescent="0.25">
      <c r="B15" s="58">
        <v>7</v>
      </c>
      <c r="C15" s="45" t="s">
        <v>18</v>
      </c>
      <c r="D15" s="55">
        <v>100</v>
      </c>
      <c r="E15" s="11">
        <f t="shared" si="6"/>
        <v>45900</v>
      </c>
      <c r="F15" s="11">
        <v>51000</v>
      </c>
      <c r="G15" s="48">
        <v>5000</v>
      </c>
      <c r="H15" s="49" t="s">
        <v>31</v>
      </c>
      <c r="I15" s="42">
        <f t="shared" si="0"/>
        <v>14.727540500736378</v>
      </c>
      <c r="J15" s="34">
        <f t="shared" si="1"/>
        <v>18.155927376290496</v>
      </c>
      <c r="K15" s="36">
        <v>300</v>
      </c>
      <c r="L15" s="37" t="s">
        <v>31</v>
      </c>
      <c r="M15" s="27">
        <v>7</v>
      </c>
      <c r="N15" s="28">
        <f t="shared" si="2"/>
        <v>3213</v>
      </c>
      <c r="O15" s="29">
        <f t="shared" si="3"/>
        <v>6</v>
      </c>
      <c r="P15" s="9">
        <f t="shared" si="4"/>
        <v>1.0893556425774298</v>
      </c>
      <c r="Q15" s="16">
        <f t="shared" si="5"/>
        <v>3060</v>
      </c>
      <c r="R15" s="9"/>
      <c r="S15" s="9"/>
      <c r="T15" s="9"/>
      <c r="U15" s="9"/>
      <c r="V15" s="9"/>
      <c r="W15" s="9"/>
    </row>
    <row r="16" spans="1:23" x14ac:dyDescent="0.25">
      <c r="B16" s="59">
        <v>8</v>
      </c>
      <c r="C16" s="46" t="s">
        <v>19</v>
      </c>
      <c r="D16" s="56">
        <v>10</v>
      </c>
      <c r="E16" s="11">
        <f t="shared" si="6"/>
        <v>7650</v>
      </c>
      <c r="F16" s="12">
        <v>8500</v>
      </c>
      <c r="G16" s="51">
        <v>560</v>
      </c>
      <c r="H16" s="52" t="s">
        <v>40</v>
      </c>
      <c r="I16" s="42">
        <f t="shared" si="0"/>
        <v>1.4727540500736376</v>
      </c>
      <c r="J16" s="34">
        <f t="shared" si="1"/>
        <v>3.0259878960484157</v>
      </c>
      <c r="K16" s="38">
        <v>50</v>
      </c>
      <c r="L16" s="39" t="s">
        <v>40</v>
      </c>
      <c r="M16" s="30">
        <v>2</v>
      </c>
      <c r="N16" s="28">
        <f t="shared" si="2"/>
        <v>1530</v>
      </c>
      <c r="O16" s="29">
        <f t="shared" si="3"/>
        <v>8.9285714285714288</v>
      </c>
      <c r="P16" s="9">
        <f t="shared" si="4"/>
        <v>0.27017749071860853</v>
      </c>
      <c r="Q16" s="16">
        <f t="shared" si="5"/>
        <v>758.92857142857144</v>
      </c>
      <c r="R16" s="9"/>
      <c r="S16" s="9"/>
      <c r="T16" s="9"/>
      <c r="U16" s="9"/>
      <c r="V16" s="9"/>
      <c r="W16" s="9"/>
    </row>
    <row r="17" spans="1:23" x14ac:dyDescent="0.25">
      <c r="B17" s="58">
        <v>9</v>
      </c>
      <c r="C17" s="45" t="s">
        <v>20</v>
      </c>
      <c r="D17" s="55">
        <v>150</v>
      </c>
      <c r="E17" s="11">
        <f t="shared" si="6"/>
        <v>77400</v>
      </c>
      <c r="F17" s="11">
        <v>86000</v>
      </c>
      <c r="G17" s="48">
        <v>150</v>
      </c>
      <c r="H17" s="49" t="s">
        <v>30</v>
      </c>
      <c r="I17" s="42">
        <f t="shared" si="0"/>
        <v>22.091310751104565</v>
      </c>
      <c r="J17" s="34">
        <f t="shared" si="1"/>
        <v>30.615877536489855</v>
      </c>
      <c r="K17" s="36"/>
      <c r="L17" s="37" t="s">
        <v>30</v>
      </c>
      <c r="M17" s="27"/>
      <c r="N17" s="28">
        <f t="shared" si="2"/>
        <v>0</v>
      </c>
      <c r="O17" s="29">
        <f t="shared" si="3"/>
        <v>0</v>
      </c>
      <c r="P17" s="9">
        <f t="shared" si="4"/>
        <v>0</v>
      </c>
      <c r="Q17" s="16">
        <f t="shared" si="5"/>
        <v>0</v>
      </c>
      <c r="R17" s="9"/>
      <c r="S17" s="9"/>
      <c r="T17" s="9"/>
      <c r="U17" s="9"/>
      <c r="V17" s="9"/>
      <c r="W17" s="9"/>
    </row>
    <row r="18" spans="1:23" x14ac:dyDescent="0.25">
      <c r="B18" s="58">
        <v>10</v>
      </c>
      <c r="C18" s="46" t="s">
        <v>21</v>
      </c>
      <c r="D18" s="56">
        <v>200</v>
      </c>
      <c r="E18" s="11">
        <f t="shared" si="6"/>
        <v>56700</v>
      </c>
      <c r="F18" s="11">
        <v>63000</v>
      </c>
      <c r="G18" s="51">
        <v>3000</v>
      </c>
      <c r="H18" s="52" t="s">
        <v>31</v>
      </c>
      <c r="I18" s="42">
        <f t="shared" si="0"/>
        <v>29.455081001472756</v>
      </c>
      <c r="J18" s="34">
        <f t="shared" si="1"/>
        <v>22.427910288358845</v>
      </c>
      <c r="K18" s="38"/>
      <c r="L18" s="39" t="s">
        <v>31</v>
      </c>
      <c r="M18" s="30"/>
      <c r="N18" s="28">
        <f t="shared" si="2"/>
        <v>0</v>
      </c>
      <c r="O18" s="29">
        <f t="shared" si="3"/>
        <v>0</v>
      </c>
      <c r="P18" s="9">
        <f t="shared" si="4"/>
        <v>0</v>
      </c>
      <c r="Q18" s="16">
        <f t="shared" si="5"/>
        <v>0</v>
      </c>
      <c r="R18" s="9"/>
      <c r="S18" s="9"/>
      <c r="T18" s="9"/>
      <c r="U18" s="9"/>
      <c r="V18" s="9"/>
      <c r="W18" s="9"/>
    </row>
    <row r="19" spans="1:23" x14ac:dyDescent="0.25">
      <c r="B19" s="59">
        <v>11</v>
      </c>
      <c r="C19" s="45" t="s">
        <v>22</v>
      </c>
      <c r="D19" s="55">
        <v>8</v>
      </c>
      <c r="E19" s="11">
        <f t="shared" si="6"/>
        <v>1080</v>
      </c>
      <c r="F19" s="11">
        <v>1200</v>
      </c>
      <c r="G19" s="48">
        <v>120</v>
      </c>
      <c r="H19" s="49" t="s">
        <v>40</v>
      </c>
      <c r="I19" s="42">
        <f t="shared" si="0"/>
        <v>1.1782032400589102</v>
      </c>
      <c r="J19" s="34">
        <f t="shared" si="1"/>
        <v>0.42719829120683517</v>
      </c>
      <c r="K19" s="36"/>
      <c r="L19" s="37" t="s">
        <v>40</v>
      </c>
      <c r="M19" s="27"/>
      <c r="N19" s="28">
        <f t="shared" si="2"/>
        <v>0</v>
      </c>
      <c r="O19" s="29">
        <f t="shared" si="3"/>
        <v>0</v>
      </c>
      <c r="P19" s="9">
        <f t="shared" si="4"/>
        <v>0</v>
      </c>
      <c r="Q19" s="16">
        <f t="shared" si="5"/>
        <v>0</v>
      </c>
      <c r="R19" s="9"/>
      <c r="S19" s="9"/>
      <c r="T19" s="9"/>
      <c r="U19" s="9"/>
      <c r="V19" s="9"/>
      <c r="W19" s="9"/>
    </row>
    <row r="20" spans="1:23" x14ac:dyDescent="0.25">
      <c r="B20" s="58">
        <v>12</v>
      </c>
      <c r="C20" s="46" t="s">
        <v>23</v>
      </c>
      <c r="D20" s="56">
        <v>10</v>
      </c>
      <c r="E20" s="11">
        <f t="shared" si="6"/>
        <v>540</v>
      </c>
      <c r="F20" s="12">
        <v>600</v>
      </c>
      <c r="G20" s="51">
        <v>450</v>
      </c>
      <c r="H20" s="49" t="s">
        <v>41</v>
      </c>
      <c r="I20" s="42">
        <f t="shared" si="0"/>
        <v>1.4727540500736376</v>
      </c>
      <c r="J20" s="34">
        <f t="shared" si="1"/>
        <v>0.21359914560341758</v>
      </c>
      <c r="K20" s="38"/>
      <c r="L20" s="37" t="s">
        <v>41</v>
      </c>
      <c r="M20" s="30"/>
      <c r="N20" s="28">
        <f t="shared" si="2"/>
        <v>0</v>
      </c>
      <c r="O20" s="29">
        <f t="shared" si="3"/>
        <v>0</v>
      </c>
      <c r="P20" s="9">
        <f t="shared" si="4"/>
        <v>0</v>
      </c>
      <c r="Q20" s="16">
        <f t="shared" si="5"/>
        <v>0</v>
      </c>
      <c r="R20" s="9"/>
      <c r="S20" s="9"/>
      <c r="T20" s="9"/>
      <c r="U20" s="9"/>
      <c r="V20" s="9"/>
      <c r="W20" s="9"/>
    </row>
    <row r="21" spans="1:23" x14ac:dyDescent="0.25">
      <c r="B21" s="59">
        <v>13</v>
      </c>
      <c r="C21" s="45" t="s">
        <v>24</v>
      </c>
      <c r="D21" s="55">
        <v>5</v>
      </c>
      <c r="E21" s="11">
        <f t="shared" si="6"/>
        <v>630</v>
      </c>
      <c r="F21" s="11">
        <v>700</v>
      </c>
      <c r="G21" s="48">
        <v>42</v>
      </c>
      <c r="H21" s="49" t="s">
        <v>36</v>
      </c>
      <c r="I21" s="42">
        <f t="shared" si="0"/>
        <v>0.73637702503681879</v>
      </c>
      <c r="J21" s="34">
        <f t="shared" si="1"/>
        <v>0.24919900320398719</v>
      </c>
      <c r="K21" s="36"/>
      <c r="L21" s="37" t="s">
        <v>36</v>
      </c>
      <c r="M21" s="27"/>
      <c r="N21" s="28">
        <f t="shared" si="2"/>
        <v>0</v>
      </c>
      <c r="O21" s="29">
        <f t="shared" si="3"/>
        <v>0</v>
      </c>
      <c r="P21" s="9">
        <f t="shared" si="4"/>
        <v>0</v>
      </c>
      <c r="Q21" s="16">
        <f t="shared" si="5"/>
        <v>0</v>
      </c>
      <c r="R21" s="9"/>
      <c r="S21" s="9"/>
      <c r="T21" s="9"/>
      <c r="U21" s="9"/>
      <c r="V21" s="9"/>
      <c r="W21" s="9"/>
    </row>
    <row r="22" spans="1:23" x14ac:dyDescent="0.25">
      <c r="B22" s="58">
        <v>14</v>
      </c>
      <c r="C22" s="46" t="s">
        <v>25</v>
      </c>
      <c r="D22" s="56">
        <v>12</v>
      </c>
      <c r="E22" s="11">
        <f t="shared" si="6"/>
        <v>720</v>
      </c>
      <c r="F22" s="11">
        <v>800</v>
      </c>
      <c r="G22" s="51">
        <v>3000</v>
      </c>
      <c r="H22" s="52" t="s">
        <v>36</v>
      </c>
      <c r="I22" s="42">
        <f t="shared" si="0"/>
        <v>1.7673048600883652</v>
      </c>
      <c r="J22" s="34">
        <f t="shared" si="1"/>
        <v>0.2847988608045568</v>
      </c>
      <c r="K22" s="38"/>
      <c r="L22" s="39" t="s">
        <v>36</v>
      </c>
      <c r="M22" s="30"/>
      <c r="N22" s="28">
        <f t="shared" si="2"/>
        <v>0</v>
      </c>
      <c r="O22" s="29">
        <f t="shared" si="3"/>
        <v>0</v>
      </c>
      <c r="P22" s="9">
        <f t="shared" si="4"/>
        <v>0</v>
      </c>
      <c r="Q22" s="16">
        <f t="shared" si="5"/>
        <v>0</v>
      </c>
      <c r="R22" s="9"/>
      <c r="S22" s="9"/>
      <c r="T22" s="9"/>
      <c r="U22" s="9"/>
      <c r="V22" s="9"/>
      <c r="W22" s="9"/>
    </row>
    <row r="23" spans="1:23" ht="15.75" thickBot="1" x14ac:dyDescent="0.3">
      <c r="B23" s="60">
        <v>15</v>
      </c>
      <c r="C23" s="47" t="s">
        <v>26</v>
      </c>
      <c r="D23" s="57">
        <v>15</v>
      </c>
      <c r="E23" s="21">
        <f t="shared" si="6"/>
        <v>1350</v>
      </c>
      <c r="F23" s="21">
        <v>1500</v>
      </c>
      <c r="G23" s="53">
        <v>500</v>
      </c>
      <c r="H23" s="54" t="s">
        <v>38</v>
      </c>
      <c r="I23" s="43">
        <f t="shared" si="0"/>
        <v>2.2091310751104567</v>
      </c>
      <c r="J23" s="35">
        <f t="shared" si="1"/>
        <v>0.53399786400854399</v>
      </c>
      <c r="K23" s="40"/>
      <c r="L23" s="41" t="s">
        <v>38</v>
      </c>
      <c r="M23" s="31"/>
      <c r="N23" s="32">
        <f t="shared" si="2"/>
        <v>0</v>
      </c>
      <c r="O23" s="33">
        <f t="shared" si="3"/>
        <v>0</v>
      </c>
      <c r="P23" s="9">
        <f t="shared" si="4"/>
        <v>0</v>
      </c>
      <c r="Q23" s="16">
        <f t="shared" si="5"/>
        <v>0</v>
      </c>
      <c r="R23" s="9"/>
      <c r="S23" s="9"/>
      <c r="T23" s="9"/>
      <c r="U23" s="9"/>
      <c r="V23" s="9"/>
      <c r="W23" s="9"/>
    </row>
    <row r="24" spans="1:23" ht="15.75" thickBot="1" x14ac:dyDescent="0.3">
      <c r="C24" s="18" t="s">
        <v>8</v>
      </c>
      <c r="D24" s="19">
        <f>SUM(D9:D23)</f>
        <v>679</v>
      </c>
      <c r="E24" s="20">
        <f>SUM(E9:E23)</f>
        <v>252810</v>
      </c>
      <c r="F24" s="20">
        <f>SUM(F9:F23)</f>
        <v>280900</v>
      </c>
      <c r="G24" s="20"/>
      <c r="H24" s="18"/>
      <c r="I24" s="22">
        <f>SUM(I9:I23)</f>
        <v>99.999999999999986</v>
      </c>
      <c r="J24" s="22">
        <f>SUM(J9:J23)</f>
        <v>99.999999999999986</v>
      </c>
      <c r="K24" s="18"/>
      <c r="L24" s="18"/>
      <c r="M24" s="23">
        <f>SUM(M9:M23)</f>
        <v>88</v>
      </c>
      <c r="N24" s="20">
        <f>SUM(N9:N23)</f>
        <v>24596.571428571428</v>
      </c>
      <c r="O24" s="24">
        <f>SUM(P9:P23)</f>
        <v>7.9502534370814892</v>
      </c>
      <c r="P24" s="9">
        <f t="shared" si="4"/>
        <v>7.9502534370814884</v>
      </c>
    </row>
    <row r="25" spans="1:23" ht="15.75" thickTop="1" x14ac:dyDescent="0.25"/>
    <row r="26" spans="1:23" x14ac:dyDescent="0.25">
      <c r="A26" s="25" t="s">
        <v>9</v>
      </c>
      <c r="B26" s="26" t="s">
        <v>48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8"/>
    </row>
    <row r="27" spans="1:23" x14ac:dyDescent="0.25">
      <c r="A27" s="26"/>
      <c r="B27" s="26" t="s">
        <v>51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8"/>
    </row>
    <row r="28" spans="1:23" x14ac:dyDescent="0.25">
      <c r="A28" s="26"/>
      <c r="B28" s="26" t="s">
        <v>10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</sheetData>
  <hyperlinks>
    <hyperlink ref="K6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2018-06-08T09:57:14Z</dcterms:modified>
</cp:coreProperties>
</file>